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45"/>
  </bookViews>
  <sheets>
    <sheet name="Reporte de Formatos" sheetId="1" r:id="rId1"/>
    <sheet name="Tabla_339743" sheetId="2" r:id="rId2"/>
  </sheets>
  <calcPr calcId="145621"/>
</workbook>
</file>

<file path=xl/calcChain.xml><?xml version="1.0" encoding="utf-8"?>
<calcChain xmlns="http://schemas.openxmlformats.org/spreadsheetml/2006/main">
  <c r="F50" i="2" l="1"/>
  <c r="I50" i="2" s="1"/>
  <c r="F49" i="2"/>
  <c r="I49" i="2" s="1"/>
  <c r="F48" i="2"/>
  <c r="I48" i="2" s="1"/>
  <c r="H47" i="2"/>
  <c r="G47" i="2"/>
  <c r="E47" i="2"/>
  <c r="D47" i="2"/>
  <c r="F46" i="2"/>
  <c r="I46" i="2" s="1"/>
  <c r="H45" i="2"/>
  <c r="G45" i="2"/>
  <c r="F45" i="2"/>
  <c r="I45" i="2" s="1"/>
  <c r="E45" i="2"/>
  <c r="D45" i="2"/>
  <c r="F44" i="2"/>
  <c r="F43" i="2"/>
  <c r="I43" i="2" s="1"/>
  <c r="H42" i="2"/>
  <c r="G42" i="2"/>
  <c r="E42" i="2"/>
  <c r="D42" i="2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H33" i="2"/>
  <c r="G33" i="2"/>
  <c r="E33" i="2"/>
  <c r="D33" i="2"/>
  <c r="F32" i="2"/>
  <c r="I32" i="2" s="1"/>
  <c r="F31" i="2"/>
  <c r="I31" i="2" s="1"/>
  <c r="F30" i="2"/>
  <c r="I30" i="2" s="1"/>
  <c r="F29" i="2"/>
  <c r="I29" i="2" s="1"/>
  <c r="H28" i="2"/>
  <c r="G28" i="2"/>
  <c r="E28" i="2"/>
  <c r="D28" i="2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H18" i="2"/>
  <c r="G18" i="2"/>
  <c r="E18" i="2"/>
  <c r="D18" i="2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H10" i="2"/>
  <c r="G10" i="2"/>
  <c r="E10" i="2"/>
  <c r="D10" i="2"/>
  <c r="F9" i="2"/>
  <c r="I9" i="2" s="1"/>
  <c r="F8" i="2"/>
  <c r="I8" i="2" s="1"/>
  <c r="F7" i="2"/>
  <c r="I7" i="2" s="1"/>
  <c r="F6" i="2"/>
  <c r="I6" i="2" s="1"/>
  <c r="F5" i="2"/>
  <c r="I5" i="2" s="1"/>
  <c r="H4" i="2"/>
  <c r="G4" i="2"/>
  <c r="E4" i="2"/>
  <c r="D4" i="2"/>
  <c r="H51" i="2" l="1"/>
  <c r="D51" i="2"/>
  <c r="F42" i="2"/>
  <c r="I42" i="2" s="1"/>
  <c r="E51" i="2"/>
  <c r="F47" i="2"/>
  <c r="I47" i="2" s="1"/>
  <c r="G51" i="2"/>
  <c r="I18" i="2"/>
  <c r="I44" i="2"/>
  <c r="F4" i="2"/>
  <c r="I4" i="2" s="1"/>
  <c r="F10" i="2"/>
  <c r="I10" i="2" s="1"/>
  <c r="F18" i="2"/>
  <c r="F28" i="2"/>
  <c r="I28" i="2" s="1"/>
  <c r="F33" i="2"/>
  <c r="I33" i="2" s="1"/>
  <c r="I51" i="2" s="1"/>
  <c r="F51" i="2" l="1"/>
</calcChain>
</file>

<file path=xl/sharedStrings.xml><?xml version="1.0" encoding="utf-8"?>
<sst xmlns="http://schemas.openxmlformats.org/spreadsheetml/2006/main" count="156" uniqueCount="147">
  <si>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</si>
  <si>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</si>
  <si>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</si>
  <si>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</si>
  <si>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</si>
  <si>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</si>
  <si>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</si>
  <si>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</si>
  <si>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</si>
  <si>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</si>
  <si>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</si>
  <si>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</si>
  <si>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</si>
  <si>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</si>
  <si>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</si>
  <si>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</si>
  <si>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</si>
  <si>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</si>
  <si>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</si>
  <si>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</si>
  <si>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</si>
  <si>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</si>
  <si>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</si>
  <si>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</si>
  <si>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</si>
  <si>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</si>
  <si>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</si>
  <si>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</si>
  <si>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</si>
  <si>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</si>
  <si>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</si>
  <si>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</si>
  <si>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</si>
  <si>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</si>
  <si>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</si>
  <si>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</si>
  <si>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</si>
  <si>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</si>
  <si>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</si>
  <si>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</si>
  <si>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</si>
  <si>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</si>
  <si>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</si>
  <si>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</si>
  <si>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</si>
  <si>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</si>
  <si>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</si>
  <si>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</si>
  <si>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</si>
  <si>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</si>
  <si>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</si>
  <si>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 Municipal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</si>
  <si>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</si>
  <si>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</si>
  <si>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</si>
  <si>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</si>
  <si>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</si>
  <si>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</si>
  <si>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</si>
  <si>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</si>
  <si>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1500</t>
  </si>
  <si>
    <t>OTRAS PRESTACIONES SOCIALES Y ECONÓMICAS</t>
  </si>
  <si>
    <t>1700</t>
  </si>
  <si>
    <t>PAGO DE ESTÍMULOS A SERVIDORES PÚBLICOS</t>
  </si>
  <si>
    <t>2000</t>
  </si>
  <si>
    <t>MATERIALES Y SUMINISTRO</t>
  </si>
  <si>
    <t>2100</t>
  </si>
  <si>
    <t>MATERIALES DE ADMINISTRACIÓN, EMISIÓN DE DOCUMENTOS Y ARTÍCULOS DE OFICIALES</t>
  </si>
  <si>
    <t>2200</t>
  </si>
  <si>
    <t>ALIMENTOS Y UTENSILIOS</t>
  </si>
  <si>
    <t>2400</t>
  </si>
  <si>
    <t>MATERIALES Y ARTÍCULOS DE CONSTRUCCIÓN Y DE REPARACIÓN</t>
  </si>
  <si>
    <t>2500</t>
  </si>
  <si>
    <t>PRODUCTOS QUÍMICOS, FARMACÉUTICOS Y DE LABORATORIOS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</si>
  <si>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</si>
  <si>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</si>
  <si>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</si>
  <si>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</si>
  <si>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</si>
  <si>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</si>
  <si>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</si>
  <si>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</si>
  <si>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</si>
  <si>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</si>
  <si>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</si>
  <si>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</si>
  <si>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</si>
  <si>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</si>
  <si>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</si>
  <si>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</si>
  <si>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</si>
  <si>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</si>
  <si>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</si>
  <si>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COMUNICACIÓN SOCIAL Y PUBLICIDAD</t>
  </si>
  <si>
    <t>3700</t>
  </si>
  <si>
    <t>SERVICIOS DE TRASLÁDOS Y VIÁTICOS</t>
  </si>
  <si>
    <t>3800</t>
  </si>
  <si>
    <t>SERVICIOS OFICIALES</t>
  </si>
  <si>
    <t>3900</t>
  </si>
  <si>
    <t>OTROS SERVICIOS GENERALES</t>
  </si>
  <si>
    <t>4000</t>
  </si>
  <si>
    <t>TRANSFERENCIAS, ASIGNACIONES, SUBSIDIOS Y OTROS SERVICIOS</t>
  </si>
  <si>
    <t>4300</t>
  </si>
  <si>
    <t>SUBSIDIOS Y SUBVENCIONES</t>
  </si>
  <si>
    <t>4400</t>
  </si>
  <si>
    <t>AYUDAS SOCIALES</t>
  </si>
  <si>
    <t>4500</t>
  </si>
  <si>
    <t>PENSIONES Y JUBILACIONES</t>
  </si>
  <si>
    <t>DONATIVOS A INSTITUCIONES SIN FINES DE LUCRO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</si>
  <si>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</si>
  <si>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</si>
  <si>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</si>
  <si>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</si>
  <si>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</si>
  <si>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</si>
  <si>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</si>
  <si>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</si>
  <si>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</si>
  <si>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</si>
  <si>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</si>
  <si>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SEGURIDAD</t>
  </si>
  <si>
    <t>5600</t>
  </si>
  <si>
    <t>MAQUINARIA, OTROS EQUIPOS Y HERRAMIENTAS</t>
  </si>
  <si>
    <t>5800</t>
  </si>
  <si>
    <t>BIENES INMUEBLES</t>
  </si>
  <si>
    <t>5900</t>
  </si>
  <si>
    <t>ACTIVOS INTANGIBLES</t>
  </si>
  <si>
    <t>6000</t>
  </si>
  <si>
    <t>INVERSIÓN PÚBLICA</t>
  </si>
  <si>
    <t>6100</t>
  </si>
  <si>
    <t>OBRA PÚBLICA EN BIENES DE DOMINIO PÚBLICO</t>
  </si>
  <si>
    <t>6200</t>
  </si>
  <si>
    <t>OBRA PÚBLICA EN BIENES PROPIOS</t>
  </si>
  <si>
    <t>8000</t>
  </si>
  <si>
    <t>PARTICIPACIONES Y APORTACIONES</t>
  </si>
  <si>
    <t>8500</t>
  </si>
  <si>
    <t>CONVENIOS</t>
  </si>
  <si>
    <t>9000</t>
  </si>
  <si>
    <t>DEUDA PÚBLICA</t>
  </si>
  <si>
    <t>9100</t>
  </si>
  <si>
    <t>AMORTIZACIÓN DE LA DEUDA PÚBLICA</t>
  </si>
  <si>
    <t>9200</t>
  </si>
  <si>
    <t>INTERESES DE LA DEUDA PÚBLICA</t>
  </si>
  <si>
    <t>9900</t>
  </si>
  <si>
    <t>ADEUDOS DE EJERCICIOS FISCALES ANTERIORES (ADEFAS)</t>
  </si>
  <si>
    <t>TOTALES</t>
  </si>
  <si>
    <t>http://www.altamira.gob.mx/transp/informacion-financiera/POR-OBJETO-DEL-GASTO.pdf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</si>
</sst>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name val="Microsoft Sans Serif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Microsoft Sans Serif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43" fontId="5" fillId="4" borderId="3" xfId="1" applyFont="1" applyFill="1" applyBorder="1" applyAlignment="1">
      <alignment horizontal="right" vertical="top"/>
    </xf>
    <xf numFmtId="43" fontId="6" fillId="5" borderId="4" xfId="1" applyFont="1" applyFill="1" applyBorder="1" applyAlignment="1">
      <alignment horizontal="right"/>
    </xf>
    <xf numFmtId="0" fontId="7" fillId="4" borderId="5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43" fontId="8" fillId="4" borderId="0" xfId="1" applyFont="1" applyFill="1" applyBorder="1" applyAlignment="1">
      <alignment vertical="top" wrapText="1"/>
    </xf>
    <xf numFmtId="43" fontId="8" fillId="4" borderId="1" xfId="1" applyFont="1" applyFill="1" applyBorder="1" applyAlignment="1">
      <alignment vertical="top" wrapText="1"/>
    </xf>
    <xf numFmtId="43" fontId="8" fillId="4" borderId="1" xfId="1" applyFont="1" applyFill="1" applyBorder="1" applyAlignment="1">
      <alignment horizontal="right" vertical="top"/>
    </xf>
    <xf numFmtId="43" fontId="9" fillId="5" borderId="6" xfId="1" applyFont="1" applyFill="1" applyBorder="1" applyAlignment="1">
      <alignment horizontal="right"/>
    </xf>
    <xf numFmtId="0" fontId="7" fillId="4" borderId="5" xfId="0" quotePrefix="1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43" fontId="5" fillId="4" borderId="1" xfId="1" applyFont="1" applyFill="1" applyBorder="1" applyAlignment="1">
      <alignment horizontal="right" vertical="top"/>
    </xf>
    <xf numFmtId="43" fontId="6" fillId="5" borderId="6" xfId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43" fontId="8" fillId="0" borderId="1" xfId="1" applyFont="1" applyFill="1" applyBorder="1" applyAlignment="1">
      <alignment horizontal="right" vertical="top"/>
    </xf>
    <xf numFmtId="43" fontId="9" fillId="0" borderId="6" xfId="1" applyFont="1" applyFill="1" applyBorder="1" applyAlignment="1">
      <alignment horizontal="right"/>
    </xf>
    <xf numFmtId="0" fontId="7" fillId="0" borderId="5" xfId="0" applyFont="1" applyFill="1" applyBorder="1" applyAlignment="1">
      <alignment vertical="top"/>
    </xf>
    <xf numFmtId="43" fontId="8" fillId="0" borderId="1" xfId="1" applyFont="1" applyFill="1" applyBorder="1" applyAlignment="1">
      <alignment vertical="top" wrapText="1"/>
    </xf>
    <xf numFmtId="0" fontId="7" fillId="0" borderId="5" xfId="0" quotePrefix="1" applyFont="1" applyFill="1" applyBorder="1" applyAlignment="1">
      <alignment vertical="top"/>
    </xf>
    <xf numFmtId="43" fontId="5" fillId="5" borderId="6" xfId="1" applyFont="1" applyFill="1" applyBorder="1" applyAlignment="1">
      <alignment horizontal="right"/>
    </xf>
    <xf numFmtId="43" fontId="5" fillId="6" borderId="8" xfId="1" applyFont="1" applyFill="1" applyBorder="1" applyAlignment="1">
      <alignment horizontal="right" vertical="top"/>
    </xf>
    <xf numFmtId="43" fontId="5" fillId="6" borderId="9" xfId="1" applyFont="1" applyFill="1" applyBorder="1" applyAlignment="1">
      <alignment horizontal="right" vertical="top"/>
    </xf>
    <xf numFmtId="0" fontId="12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1" fillId="6" borderId="7" xfId="2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Normal 3 2_Copia de Formatos de la Guía para la Presentación de la Cuenta Pública 2014 AS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tamira.gob.mx/transp/informacion-financiera/POR-OBJETO-DEL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C2" zoomScale="80" zoomScaleNormal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61.42578125" bestFit="1" customWidth="1"/>
    <col min="6" max="6" width="46.140625" customWidth="1"/>
    <col min="7" max="7" width="17.5703125" bestFit="1" customWidth="1"/>
    <col min="8" max="8" width="20" bestFit="1" customWidth="1"/>
    <col min="9" max="9" width="68.140625" customWidth="1"/>
  </cols>
  <sheetData>
    <row r="1" spans="1:9" hidden="1" x14ac:dyDescent="0.25">
      <c r="A1" t="s">
        <v>0</v>
      </c>
    </row>
    <row r="2" spans="1: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3" t="s">
        <v>23</v>
      </c>
      <c r="B6" s="34"/>
      <c r="C6" s="34"/>
      <c r="D6" s="34"/>
      <c r="E6" s="34"/>
      <c r="F6" s="34"/>
      <c r="G6" s="34"/>
      <c r="H6" s="34"/>
      <c r="I6" s="34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62" customHeight="1" x14ac:dyDescent="0.25">
      <c r="A8">
        <v>2018</v>
      </c>
      <c r="B8" s="3">
        <v>43282</v>
      </c>
      <c r="C8" s="3">
        <v>43373</v>
      </c>
      <c r="D8">
        <v>1</v>
      </c>
      <c r="E8" s="32" t="s">
        <v>146</v>
      </c>
      <c r="F8" t="s">
        <v>51</v>
      </c>
      <c r="G8" s="3">
        <v>43375</v>
      </c>
      <c r="H8" s="3">
        <v>43373</v>
      </c>
      <c r="I8" s="6"/>
    </row>
    <row r="9" spans="1:9" x14ac:dyDescent="0.25">
      <c r="B9" s="3"/>
      <c r="C9" s="3"/>
      <c r="E9" s="4"/>
      <c r="G9" s="3"/>
      <c r="H9" s="3"/>
    </row>
    <row r="10" spans="1:9" x14ac:dyDescent="0.25">
      <c r="B10" s="3"/>
      <c r="C10" s="3"/>
      <c r="E10" s="4"/>
      <c r="G10" s="3"/>
      <c r="H10" s="3"/>
    </row>
    <row r="11" spans="1:9" x14ac:dyDescent="0.25">
      <c r="B11" s="3"/>
      <c r="C11" s="3"/>
      <c r="E11" s="4"/>
      <c r="G11" s="3"/>
      <c r="H11" s="3"/>
    </row>
    <row r="12" spans="1:9" x14ac:dyDescent="0.25">
      <c r="B12" s="3"/>
      <c r="C12" s="3"/>
      <c r="E12" s="4"/>
      <c r="G12" s="3"/>
      <c r="H12" s="3"/>
    </row>
    <row r="13" spans="1:9" x14ac:dyDescent="0.25">
      <c r="B13" s="3"/>
      <c r="C13" s="3"/>
      <c r="E13" s="4"/>
      <c r="G13" s="3"/>
      <c r="H13" s="3"/>
    </row>
    <row r="14" spans="1:9" x14ac:dyDescent="0.25">
      <c r="B14" s="3"/>
      <c r="C14" s="3"/>
      <c r="E14" s="4"/>
      <c r="G14" s="3"/>
      <c r="H14" s="3"/>
    </row>
    <row r="15" spans="1:9" x14ac:dyDescent="0.25">
      <c r="B15" s="3"/>
      <c r="C15" s="3"/>
      <c r="E15" s="4"/>
      <c r="G15" s="3"/>
      <c r="H15" s="3"/>
    </row>
    <row r="16" spans="1:9" x14ac:dyDescent="0.25">
      <c r="E16" s="3"/>
      <c r="F16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7"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5.5703125" customWidth="1"/>
    <col min="4" max="4" width="24.5703125" bestFit="1" customWidth="1"/>
    <col min="5" max="5" width="12.5703125" customWidth="1"/>
    <col min="6" max="6" width="19.140625" customWidth="1"/>
    <col min="7" max="7" width="16.85546875" customWidth="1"/>
    <col min="8" max="8" width="20.42578125" customWidth="1"/>
    <col min="9" max="9" width="16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60.75" thickBo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7" t="s">
        <v>52</v>
      </c>
      <c r="C4" s="8" t="s">
        <v>53</v>
      </c>
      <c r="D4" s="9">
        <f>SUM(D5:D9)</f>
        <v>306685655</v>
      </c>
      <c r="E4" s="9">
        <f t="shared" ref="E4:F4" si="0">SUM(E5:E9)</f>
        <v>0</v>
      </c>
      <c r="F4" s="9">
        <f t="shared" si="0"/>
        <v>306685655</v>
      </c>
      <c r="G4" s="9">
        <f>SUM(G5:G9)</f>
        <v>241187716.05000001</v>
      </c>
      <c r="H4" s="9">
        <f>SUM(H5:H9)</f>
        <v>241187716.05000001</v>
      </c>
      <c r="I4" s="10">
        <f>+F4-G4</f>
        <v>65497938.949999988</v>
      </c>
    </row>
    <row r="5" spans="1:9" x14ac:dyDescent="0.25">
      <c r="A5" s="5">
        <v>1</v>
      </c>
      <c r="B5" s="11" t="s">
        <v>54</v>
      </c>
      <c r="C5" s="12" t="s">
        <v>55</v>
      </c>
      <c r="D5" s="13">
        <v>214024580</v>
      </c>
      <c r="E5" s="14"/>
      <c r="F5" s="15">
        <f>D5+E5</f>
        <v>214024580</v>
      </c>
      <c r="G5" s="14">
        <v>171287341</v>
      </c>
      <c r="H5" s="14">
        <v>171287341</v>
      </c>
      <c r="I5" s="16">
        <f>F5-G5</f>
        <v>42737239</v>
      </c>
    </row>
    <row r="6" spans="1:9" x14ac:dyDescent="0.25">
      <c r="A6" s="5">
        <v>1</v>
      </c>
      <c r="B6" s="17" t="s">
        <v>56</v>
      </c>
      <c r="C6" s="12" t="s">
        <v>57</v>
      </c>
      <c r="D6" s="14">
        <v>0</v>
      </c>
      <c r="E6" s="14"/>
      <c r="F6" s="15">
        <f t="shared" ref="F6:F9" si="1">D6+E6</f>
        <v>0</v>
      </c>
      <c r="G6" s="14"/>
      <c r="H6" s="14"/>
      <c r="I6" s="16">
        <f>F6-G6</f>
        <v>0</v>
      </c>
    </row>
    <row r="7" spans="1:9" x14ac:dyDescent="0.25">
      <c r="A7" s="5">
        <v>1</v>
      </c>
      <c r="B7" s="11" t="s">
        <v>58</v>
      </c>
      <c r="C7" s="12" t="s">
        <v>59</v>
      </c>
      <c r="D7" s="14">
        <v>80952075</v>
      </c>
      <c r="E7" s="14"/>
      <c r="F7" s="15">
        <f t="shared" si="1"/>
        <v>80952075</v>
      </c>
      <c r="G7" s="14">
        <v>51865955.68</v>
      </c>
      <c r="H7" s="14">
        <v>51865955.68</v>
      </c>
      <c r="I7" s="16">
        <f t="shared" ref="I7:I17" si="2">+F7-G7</f>
        <v>29086119.32</v>
      </c>
    </row>
    <row r="8" spans="1:9" x14ac:dyDescent="0.25">
      <c r="A8" s="5">
        <v>1</v>
      </c>
      <c r="B8" s="11" t="s">
        <v>60</v>
      </c>
      <c r="C8" s="12" t="s">
        <v>61</v>
      </c>
      <c r="D8" s="14">
        <v>11709000</v>
      </c>
      <c r="E8" s="14"/>
      <c r="F8" s="15">
        <f t="shared" si="1"/>
        <v>11709000</v>
      </c>
      <c r="G8" s="14">
        <v>18034419.370000001</v>
      </c>
      <c r="H8" s="14">
        <v>18034419.370000001</v>
      </c>
      <c r="I8" s="16">
        <f t="shared" si="2"/>
        <v>-6325419.370000001</v>
      </c>
    </row>
    <row r="9" spans="1:9" x14ac:dyDescent="0.25">
      <c r="A9" s="5">
        <v>1</v>
      </c>
      <c r="B9" s="11" t="s">
        <v>62</v>
      </c>
      <c r="C9" s="12" t="s">
        <v>63</v>
      </c>
      <c r="D9" s="14">
        <v>0</v>
      </c>
      <c r="E9" s="14"/>
      <c r="F9" s="15">
        <f t="shared" si="1"/>
        <v>0</v>
      </c>
      <c r="G9" s="14">
        <v>0</v>
      </c>
      <c r="H9" s="14">
        <v>0</v>
      </c>
      <c r="I9" s="16">
        <f t="shared" si="2"/>
        <v>0</v>
      </c>
    </row>
    <row r="10" spans="1:9" x14ac:dyDescent="0.25">
      <c r="A10" s="5">
        <v>1</v>
      </c>
      <c r="B10" s="18" t="s">
        <v>64</v>
      </c>
      <c r="C10" s="19" t="s">
        <v>65</v>
      </c>
      <c r="D10" s="20">
        <f>SUM(D11:D17)</f>
        <v>176268645</v>
      </c>
      <c r="E10" s="20">
        <f t="shared" ref="E10:F10" si="3">SUM(E11:E17)</f>
        <v>0</v>
      </c>
      <c r="F10" s="20">
        <f t="shared" si="3"/>
        <v>176268645</v>
      </c>
      <c r="G10" s="20">
        <f>SUM(G11:G17)</f>
        <v>155745936.07000002</v>
      </c>
      <c r="H10" s="20">
        <f>SUM(H11:H17)</f>
        <v>136024535.09</v>
      </c>
      <c r="I10" s="21">
        <f t="shared" si="2"/>
        <v>20522708.929999977</v>
      </c>
    </row>
    <row r="11" spans="1:9" x14ac:dyDescent="0.25">
      <c r="A11" s="5">
        <v>1</v>
      </c>
      <c r="B11" s="11" t="s">
        <v>66</v>
      </c>
      <c r="C11" s="12" t="s">
        <v>67</v>
      </c>
      <c r="D11" s="15">
        <v>24353858</v>
      </c>
      <c r="E11" s="14"/>
      <c r="F11" s="15">
        <f>D11+E11</f>
        <v>24353858</v>
      </c>
      <c r="G11" s="14">
        <v>19090053.82</v>
      </c>
      <c r="H11" s="14">
        <v>19202558.23</v>
      </c>
      <c r="I11" s="16">
        <f t="shared" si="2"/>
        <v>5263804.18</v>
      </c>
    </row>
    <row r="12" spans="1:9" x14ac:dyDescent="0.25">
      <c r="A12" s="5">
        <v>1</v>
      </c>
      <c r="B12" s="11" t="s">
        <v>68</v>
      </c>
      <c r="C12" s="12" t="s">
        <v>69</v>
      </c>
      <c r="D12" s="15">
        <v>20922057</v>
      </c>
      <c r="E12" s="14"/>
      <c r="F12" s="15">
        <f t="shared" ref="F12:F17" si="4">D12+E12</f>
        <v>20922057</v>
      </c>
      <c r="G12" s="14">
        <v>30332660.170000002</v>
      </c>
      <c r="H12" s="14">
        <v>20386263.219999999</v>
      </c>
      <c r="I12" s="16">
        <f t="shared" si="2"/>
        <v>-9410603.1700000018</v>
      </c>
    </row>
    <row r="13" spans="1:9" x14ac:dyDescent="0.25">
      <c r="A13" s="5">
        <v>1</v>
      </c>
      <c r="B13" s="11" t="s">
        <v>70</v>
      </c>
      <c r="C13" s="12" t="s">
        <v>71</v>
      </c>
      <c r="D13" s="15">
        <v>61000000</v>
      </c>
      <c r="E13" s="14"/>
      <c r="F13" s="15">
        <f t="shared" si="4"/>
        <v>61000000</v>
      </c>
      <c r="G13" s="14">
        <v>40517455.710000001</v>
      </c>
      <c r="H13" s="14">
        <v>37160124.729999997</v>
      </c>
      <c r="I13" s="16">
        <f t="shared" si="2"/>
        <v>20482544.289999999</v>
      </c>
    </row>
    <row r="14" spans="1:9" x14ac:dyDescent="0.25">
      <c r="A14" s="5">
        <v>1</v>
      </c>
      <c r="B14" s="11" t="s">
        <v>72</v>
      </c>
      <c r="C14" s="12" t="s">
        <v>73</v>
      </c>
      <c r="D14" s="15">
        <v>25599050</v>
      </c>
      <c r="E14" s="14"/>
      <c r="F14" s="15">
        <f t="shared" si="4"/>
        <v>25599050</v>
      </c>
      <c r="G14" s="14">
        <v>21284230.57</v>
      </c>
      <c r="H14" s="14">
        <v>18869692.469999999</v>
      </c>
      <c r="I14" s="16">
        <f t="shared" si="2"/>
        <v>4314819.43</v>
      </c>
    </row>
    <row r="15" spans="1:9" x14ac:dyDescent="0.25">
      <c r="A15" s="5">
        <v>1</v>
      </c>
      <c r="B15" s="11" t="s">
        <v>74</v>
      </c>
      <c r="C15" s="12" t="s">
        <v>75</v>
      </c>
      <c r="D15" s="15">
        <v>34300329</v>
      </c>
      <c r="E15" s="14"/>
      <c r="F15" s="15">
        <f t="shared" si="4"/>
        <v>34300329</v>
      </c>
      <c r="G15" s="14">
        <v>37276713.310000002</v>
      </c>
      <c r="H15" s="14">
        <v>33150027.710000001</v>
      </c>
      <c r="I15" s="16">
        <f t="shared" si="2"/>
        <v>-2976384.3100000024</v>
      </c>
    </row>
    <row r="16" spans="1:9" x14ac:dyDescent="0.25">
      <c r="A16" s="5">
        <v>1</v>
      </c>
      <c r="B16" s="11" t="s">
        <v>76</v>
      </c>
      <c r="C16" s="12" t="s">
        <v>77</v>
      </c>
      <c r="D16" s="15">
        <v>5357235</v>
      </c>
      <c r="E16" s="14"/>
      <c r="F16" s="15">
        <f t="shared" si="4"/>
        <v>5357235</v>
      </c>
      <c r="G16" s="14">
        <v>2350480.5299999998</v>
      </c>
      <c r="H16" s="14">
        <v>2374109.5</v>
      </c>
      <c r="I16" s="16">
        <f t="shared" si="2"/>
        <v>3006754.47</v>
      </c>
    </row>
    <row r="17" spans="1:9" x14ac:dyDescent="0.25">
      <c r="A17" s="5">
        <v>1</v>
      </c>
      <c r="B17" s="11" t="s">
        <v>78</v>
      </c>
      <c r="C17" s="12" t="s">
        <v>79</v>
      </c>
      <c r="D17" s="15">
        <v>4736116</v>
      </c>
      <c r="E17" s="14"/>
      <c r="F17" s="15">
        <f t="shared" si="4"/>
        <v>4736116</v>
      </c>
      <c r="G17" s="14">
        <v>4894341.96</v>
      </c>
      <c r="H17" s="14">
        <v>4881759.2300000004</v>
      </c>
      <c r="I17" s="16">
        <f t="shared" si="2"/>
        <v>-158225.95999999996</v>
      </c>
    </row>
    <row r="18" spans="1:9" x14ac:dyDescent="0.25">
      <c r="A18" s="5">
        <v>1</v>
      </c>
      <c r="B18" s="18" t="s">
        <v>80</v>
      </c>
      <c r="C18" s="19" t="s">
        <v>81</v>
      </c>
      <c r="D18" s="20">
        <f>SUM(D19:D27)</f>
        <v>305729677</v>
      </c>
      <c r="E18" s="20">
        <f t="shared" ref="E18:F18" si="5">SUM(E19:E27)</f>
        <v>0</v>
      </c>
      <c r="F18" s="20">
        <f t="shared" si="5"/>
        <v>305729677</v>
      </c>
      <c r="G18" s="20">
        <f>SUM(G19:G27)</f>
        <v>275973862.44999999</v>
      </c>
      <c r="H18" s="20">
        <f>SUM(H19:H27)</f>
        <v>265317608.84000003</v>
      </c>
      <c r="I18" s="21">
        <f>SUM(I19:I27)</f>
        <v>29755814.550000016</v>
      </c>
    </row>
    <row r="19" spans="1:9" x14ac:dyDescent="0.25">
      <c r="A19" s="5">
        <v>1</v>
      </c>
      <c r="B19" s="11" t="s">
        <v>82</v>
      </c>
      <c r="C19" s="12" t="s">
        <v>83</v>
      </c>
      <c r="D19" s="15">
        <v>47950810</v>
      </c>
      <c r="E19" s="14"/>
      <c r="F19" s="15">
        <f>D19+E19</f>
        <v>47950810</v>
      </c>
      <c r="G19" s="14">
        <v>32547349.719999999</v>
      </c>
      <c r="H19" s="14">
        <v>32547349.719999999</v>
      </c>
      <c r="I19" s="16">
        <f t="shared" ref="I19:I50" si="6">+F19-G19</f>
        <v>15403460.280000001</v>
      </c>
    </row>
    <row r="20" spans="1:9" x14ac:dyDescent="0.25">
      <c r="A20" s="5">
        <v>1</v>
      </c>
      <c r="B20" s="11" t="s">
        <v>84</v>
      </c>
      <c r="C20" s="12" t="s">
        <v>85</v>
      </c>
      <c r="D20" s="15">
        <v>22294674</v>
      </c>
      <c r="E20" s="14"/>
      <c r="F20" s="15">
        <f t="shared" ref="F20:F27" si="7">D20+E20</f>
        <v>22294674</v>
      </c>
      <c r="G20" s="14">
        <v>28031289.129999999</v>
      </c>
      <c r="H20" s="14">
        <v>25528065.789999999</v>
      </c>
      <c r="I20" s="16">
        <f t="shared" si="6"/>
        <v>-5736615.129999999</v>
      </c>
    </row>
    <row r="21" spans="1:9" x14ac:dyDescent="0.25">
      <c r="A21" s="5">
        <v>1</v>
      </c>
      <c r="B21" s="11" t="s">
        <v>86</v>
      </c>
      <c r="C21" s="12" t="s">
        <v>87</v>
      </c>
      <c r="D21" s="15">
        <v>38379757</v>
      </c>
      <c r="E21" s="14"/>
      <c r="F21" s="15">
        <f t="shared" si="7"/>
        <v>38379757</v>
      </c>
      <c r="G21" s="14">
        <v>35726094</v>
      </c>
      <c r="H21" s="14">
        <v>32292169.210000001</v>
      </c>
      <c r="I21" s="16">
        <f t="shared" si="6"/>
        <v>2653663</v>
      </c>
    </row>
    <row r="22" spans="1:9" x14ac:dyDescent="0.25">
      <c r="A22" s="5">
        <v>1</v>
      </c>
      <c r="B22" s="11" t="s">
        <v>88</v>
      </c>
      <c r="C22" s="12" t="s">
        <v>89</v>
      </c>
      <c r="D22" s="15">
        <v>3210000</v>
      </c>
      <c r="E22" s="14"/>
      <c r="F22" s="15">
        <f t="shared" si="7"/>
        <v>3210000</v>
      </c>
      <c r="G22" s="14">
        <v>3528380.78</v>
      </c>
      <c r="H22" s="14">
        <v>3528380.78</v>
      </c>
      <c r="I22" s="16">
        <f t="shared" si="6"/>
        <v>-318380.7799999998</v>
      </c>
    </row>
    <row r="23" spans="1:9" x14ac:dyDescent="0.25">
      <c r="A23" s="5">
        <v>1</v>
      </c>
      <c r="B23" s="11" t="s">
        <v>90</v>
      </c>
      <c r="C23" s="12" t="s">
        <v>91</v>
      </c>
      <c r="D23" s="15">
        <v>141719275</v>
      </c>
      <c r="E23" s="14"/>
      <c r="F23" s="15">
        <f t="shared" si="7"/>
        <v>141719275</v>
      </c>
      <c r="G23" s="14">
        <v>139915429.44999999</v>
      </c>
      <c r="H23" s="14">
        <v>139318690.08000001</v>
      </c>
      <c r="I23" s="16">
        <f t="shared" si="6"/>
        <v>1803845.5500000119</v>
      </c>
    </row>
    <row r="24" spans="1:9" x14ac:dyDescent="0.25">
      <c r="A24" s="5">
        <v>1</v>
      </c>
      <c r="B24" s="11" t="s">
        <v>92</v>
      </c>
      <c r="C24" s="12" t="s">
        <v>93</v>
      </c>
      <c r="D24" s="15">
        <v>16000000</v>
      </c>
      <c r="E24" s="14"/>
      <c r="F24" s="15">
        <f t="shared" si="7"/>
        <v>16000000</v>
      </c>
      <c r="G24" s="14">
        <v>15190211.460000001</v>
      </c>
      <c r="H24" s="14">
        <v>12402917.189999999</v>
      </c>
      <c r="I24" s="16">
        <f t="shared" si="6"/>
        <v>809788.53999999911</v>
      </c>
    </row>
    <row r="25" spans="1:9" x14ac:dyDescent="0.25">
      <c r="A25" s="5">
        <v>1</v>
      </c>
      <c r="B25" s="11" t="s">
        <v>94</v>
      </c>
      <c r="C25" s="12" t="s">
        <v>95</v>
      </c>
      <c r="D25" s="15">
        <v>2139678</v>
      </c>
      <c r="E25" s="14"/>
      <c r="F25" s="15">
        <f t="shared" si="7"/>
        <v>2139678</v>
      </c>
      <c r="G25" s="14">
        <v>1859073</v>
      </c>
      <c r="H25" s="14">
        <v>1859073</v>
      </c>
      <c r="I25" s="16">
        <f t="shared" si="6"/>
        <v>280605</v>
      </c>
    </row>
    <row r="26" spans="1:9" x14ac:dyDescent="0.25">
      <c r="A26" s="5">
        <v>1</v>
      </c>
      <c r="B26" s="11" t="s">
        <v>96</v>
      </c>
      <c r="C26" s="12" t="s">
        <v>97</v>
      </c>
      <c r="D26" s="15">
        <v>17070728</v>
      </c>
      <c r="E26" s="14"/>
      <c r="F26" s="15">
        <f t="shared" si="7"/>
        <v>17070728</v>
      </c>
      <c r="G26" s="14">
        <v>12025565.890000001</v>
      </c>
      <c r="H26" s="14">
        <v>10690494.050000001</v>
      </c>
      <c r="I26" s="16">
        <f t="shared" si="6"/>
        <v>5045162.1099999994</v>
      </c>
    </row>
    <row r="27" spans="1:9" x14ac:dyDescent="0.25">
      <c r="A27" s="5">
        <v>1</v>
      </c>
      <c r="B27" s="11" t="s">
        <v>98</v>
      </c>
      <c r="C27" s="12" t="s">
        <v>99</v>
      </c>
      <c r="D27" s="15">
        <v>16964755</v>
      </c>
      <c r="E27" s="14"/>
      <c r="F27" s="15">
        <f t="shared" si="7"/>
        <v>16964755</v>
      </c>
      <c r="G27" s="14">
        <v>7150469.0199999996</v>
      </c>
      <c r="H27" s="14">
        <v>7150469.0199999996</v>
      </c>
      <c r="I27" s="16">
        <f t="shared" si="6"/>
        <v>9814285.9800000004</v>
      </c>
    </row>
    <row r="28" spans="1:9" x14ac:dyDescent="0.25">
      <c r="A28" s="5">
        <v>1</v>
      </c>
      <c r="B28" s="18" t="s">
        <v>100</v>
      </c>
      <c r="C28" s="19" t="s">
        <v>101</v>
      </c>
      <c r="D28" s="20">
        <f>SUM(D29:D32)</f>
        <v>48170224</v>
      </c>
      <c r="E28" s="20">
        <f>SUM(E29:E32)</f>
        <v>0</v>
      </c>
      <c r="F28" s="20">
        <f>SUM(F29:F32)</f>
        <v>48170224</v>
      </c>
      <c r="G28" s="20">
        <f>SUM(G29:G32)</f>
        <v>24720175.899999999</v>
      </c>
      <c r="H28" s="20">
        <f>SUM(H29:H32)</f>
        <v>24720175.899999999</v>
      </c>
      <c r="I28" s="21">
        <f t="shared" si="6"/>
        <v>23450048.100000001</v>
      </c>
    </row>
    <row r="29" spans="1:9" x14ac:dyDescent="0.25">
      <c r="A29" s="5">
        <v>1</v>
      </c>
      <c r="B29" s="11" t="s">
        <v>102</v>
      </c>
      <c r="C29" s="12" t="s">
        <v>103</v>
      </c>
      <c r="D29" s="15">
        <v>0</v>
      </c>
      <c r="E29" s="14"/>
      <c r="F29" s="15">
        <f>D29+E29</f>
        <v>0</v>
      </c>
      <c r="G29" s="14"/>
      <c r="H29" s="14"/>
      <c r="I29" s="16">
        <f t="shared" si="6"/>
        <v>0</v>
      </c>
    </row>
    <row r="30" spans="1:9" x14ac:dyDescent="0.25">
      <c r="A30" s="5">
        <v>1</v>
      </c>
      <c r="B30" s="11" t="s">
        <v>104</v>
      </c>
      <c r="C30" s="12" t="s">
        <v>105</v>
      </c>
      <c r="D30" s="15">
        <v>39678224</v>
      </c>
      <c r="E30" s="14"/>
      <c r="F30" s="15">
        <f t="shared" ref="F30:F32" si="8">D30+E30</f>
        <v>39678224</v>
      </c>
      <c r="G30" s="14">
        <v>16774302.01</v>
      </c>
      <c r="H30" s="14">
        <v>16774302.01</v>
      </c>
      <c r="I30" s="16">
        <f t="shared" si="6"/>
        <v>22903921.990000002</v>
      </c>
    </row>
    <row r="31" spans="1:9" x14ac:dyDescent="0.25">
      <c r="A31" s="5">
        <v>1</v>
      </c>
      <c r="B31" s="11" t="s">
        <v>106</v>
      </c>
      <c r="C31" s="12" t="s">
        <v>107</v>
      </c>
      <c r="D31" s="15">
        <v>8417000</v>
      </c>
      <c r="E31" s="15"/>
      <c r="F31" s="15">
        <f t="shared" si="8"/>
        <v>8417000</v>
      </c>
      <c r="G31" s="15">
        <v>7945873.8899999997</v>
      </c>
      <c r="H31" s="15">
        <v>7945873.8899999997</v>
      </c>
      <c r="I31" s="16">
        <f t="shared" si="6"/>
        <v>471126.11000000034</v>
      </c>
    </row>
    <row r="32" spans="1:9" x14ac:dyDescent="0.25">
      <c r="A32" s="5">
        <v>1</v>
      </c>
      <c r="B32" s="22">
        <v>4800</v>
      </c>
      <c r="C32" s="23" t="s">
        <v>108</v>
      </c>
      <c r="D32" s="24">
        <v>75000</v>
      </c>
      <c r="E32" s="24"/>
      <c r="F32" s="24">
        <f t="shared" si="8"/>
        <v>75000</v>
      </c>
      <c r="G32" s="24">
        <v>0</v>
      </c>
      <c r="H32" s="24">
        <v>0</v>
      </c>
      <c r="I32" s="25">
        <f t="shared" si="6"/>
        <v>75000</v>
      </c>
    </row>
    <row r="33" spans="1:9" x14ac:dyDescent="0.25">
      <c r="A33" s="5">
        <v>1</v>
      </c>
      <c r="B33" s="18" t="s">
        <v>109</v>
      </c>
      <c r="C33" s="19" t="s">
        <v>110</v>
      </c>
      <c r="D33" s="20">
        <f>SUM(D34:D41)</f>
        <v>19558233</v>
      </c>
      <c r="E33" s="20">
        <f t="shared" ref="E33:F33" si="9">SUM(E34:E41)</f>
        <v>0</v>
      </c>
      <c r="F33" s="20">
        <f t="shared" si="9"/>
        <v>19558233</v>
      </c>
      <c r="G33" s="20">
        <f>SUM(G34:G41)</f>
        <v>11593999.75</v>
      </c>
      <c r="H33" s="20">
        <f>SUM(H34:H41)</f>
        <v>11677627.300000001</v>
      </c>
      <c r="I33" s="21">
        <f t="shared" si="6"/>
        <v>7964233.25</v>
      </c>
    </row>
    <row r="34" spans="1:9" x14ac:dyDescent="0.25">
      <c r="A34" s="5">
        <v>1</v>
      </c>
      <c r="B34" s="11" t="s">
        <v>111</v>
      </c>
      <c r="C34" s="12" t="s">
        <v>112</v>
      </c>
      <c r="D34" s="15">
        <v>2850001</v>
      </c>
      <c r="E34" s="14"/>
      <c r="F34" s="15">
        <f>D34+E34</f>
        <v>2850001</v>
      </c>
      <c r="G34" s="14">
        <v>1119970.69</v>
      </c>
      <c r="H34" s="14">
        <v>1116598.24</v>
      </c>
      <c r="I34" s="16">
        <f t="shared" si="6"/>
        <v>1730030.31</v>
      </c>
    </row>
    <row r="35" spans="1:9" x14ac:dyDescent="0.25">
      <c r="A35" s="5">
        <v>1</v>
      </c>
      <c r="B35" s="26" t="s">
        <v>113</v>
      </c>
      <c r="C35" s="23" t="s">
        <v>114</v>
      </c>
      <c r="D35" s="24">
        <v>122208</v>
      </c>
      <c r="E35" s="27"/>
      <c r="F35" s="15">
        <f t="shared" ref="F35:F41" si="10">D35+E35</f>
        <v>122208</v>
      </c>
      <c r="G35" s="27">
        <v>26680</v>
      </c>
      <c r="H35" s="27">
        <v>26680</v>
      </c>
      <c r="I35" s="25">
        <f t="shared" si="6"/>
        <v>95528</v>
      </c>
    </row>
    <row r="36" spans="1:9" x14ac:dyDescent="0.25">
      <c r="A36" s="5">
        <v>1</v>
      </c>
      <c r="B36" s="26" t="s">
        <v>115</v>
      </c>
      <c r="C36" s="23" t="s">
        <v>116</v>
      </c>
      <c r="D36" s="24">
        <v>195520</v>
      </c>
      <c r="E36" s="27"/>
      <c r="F36" s="15">
        <f t="shared" si="10"/>
        <v>195520</v>
      </c>
      <c r="G36" s="27"/>
      <c r="H36" s="27"/>
      <c r="I36" s="25">
        <f t="shared" si="6"/>
        <v>195520</v>
      </c>
    </row>
    <row r="37" spans="1:9" x14ac:dyDescent="0.25">
      <c r="A37" s="5">
        <v>1</v>
      </c>
      <c r="B37" s="26" t="s">
        <v>117</v>
      </c>
      <c r="C37" s="23" t="s">
        <v>118</v>
      </c>
      <c r="D37" s="24">
        <v>15004144</v>
      </c>
      <c r="E37" s="27"/>
      <c r="F37" s="15">
        <f t="shared" si="10"/>
        <v>15004144</v>
      </c>
      <c r="G37" s="27">
        <v>9652493.8900000006</v>
      </c>
      <c r="H37" s="27">
        <v>9652493.8900000006</v>
      </c>
      <c r="I37" s="25">
        <f t="shared" si="6"/>
        <v>5351650.1099999994</v>
      </c>
    </row>
    <row r="38" spans="1:9" x14ac:dyDescent="0.25">
      <c r="A38" s="5">
        <v>1</v>
      </c>
      <c r="B38" s="28" t="s">
        <v>119</v>
      </c>
      <c r="C38" s="23" t="s">
        <v>120</v>
      </c>
      <c r="D38" s="24">
        <v>361360</v>
      </c>
      <c r="E38" s="27"/>
      <c r="F38" s="15">
        <f t="shared" si="10"/>
        <v>361360</v>
      </c>
      <c r="G38" s="27"/>
      <c r="H38" s="27"/>
      <c r="I38" s="25">
        <f t="shared" si="6"/>
        <v>361360</v>
      </c>
    </row>
    <row r="39" spans="1:9" x14ac:dyDescent="0.25">
      <c r="A39" s="5">
        <v>1</v>
      </c>
      <c r="B39" s="26" t="s">
        <v>121</v>
      </c>
      <c r="C39" s="23" t="s">
        <v>122</v>
      </c>
      <c r="D39" s="24">
        <v>1000000</v>
      </c>
      <c r="E39" s="27"/>
      <c r="F39" s="15">
        <f t="shared" si="10"/>
        <v>1000000</v>
      </c>
      <c r="G39" s="27">
        <v>760055.17</v>
      </c>
      <c r="H39" s="27">
        <v>847055.17</v>
      </c>
      <c r="I39" s="25">
        <f t="shared" si="6"/>
        <v>239944.82999999996</v>
      </c>
    </row>
    <row r="40" spans="1:9" x14ac:dyDescent="0.25">
      <c r="A40" s="5">
        <v>1</v>
      </c>
      <c r="B40" s="26" t="s">
        <v>123</v>
      </c>
      <c r="C40" s="23" t="s">
        <v>124</v>
      </c>
      <c r="D40" s="24">
        <v>0</v>
      </c>
      <c r="E40" s="27"/>
      <c r="F40" s="15">
        <f t="shared" si="10"/>
        <v>0</v>
      </c>
      <c r="G40" s="27">
        <v>0</v>
      </c>
      <c r="H40" s="27">
        <v>0</v>
      </c>
      <c r="I40" s="25">
        <f t="shared" si="6"/>
        <v>0</v>
      </c>
    </row>
    <row r="41" spans="1:9" x14ac:dyDescent="0.25">
      <c r="A41" s="5">
        <v>1</v>
      </c>
      <c r="B41" s="26" t="s">
        <v>125</v>
      </c>
      <c r="C41" s="23" t="s">
        <v>126</v>
      </c>
      <c r="D41" s="24">
        <v>25000</v>
      </c>
      <c r="E41" s="27"/>
      <c r="F41" s="15">
        <f t="shared" si="10"/>
        <v>25000</v>
      </c>
      <c r="G41" s="27">
        <v>34800</v>
      </c>
      <c r="H41" s="27">
        <v>34800</v>
      </c>
      <c r="I41" s="25">
        <f t="shared" si="6"/>
        <v>-9800</v>
      </c>
    </row>
    <row r="42" spans="1:9" x14ac:dyDescent="0.25">
      <c r="A42" s="5">
        <v>1</v>
      </c>
      <c r="B42" s="18" t="s">
        <v>127</v>
      </c>
      <c r="C42" s="19" t="s">
        <v>128</v>
      </c>
      <c r="D42" s="20">
        <f>D43+D44</f>
        <v>186210748</v>
      </c>
      <c r="E42" s="20">
        <f t="shared" ref="E42:F42" si="11">E43+E44</f>
        <v>0</v>
      </c>
      <c r="F42" s="20">
        <f t="shared" si="11"/>
        <v>186210748</v>
      </c>
      <c r="G42" s="20">
        <f>SUM(G43:G44)</f>
        <v>40182389.68</v>
      </c>
      <c r="H42" s="20">
        <f>SUM(H43:H44)</f>
        <v>40182389.68</v>
      </c>
      <c r="I42" s="21">
        <f t="shared" si="6"/>
        <v>146028358.31999999</v>
      </c>
    </row>
    <row r="43" spans="1:9" x14ac:dyDescent="0.25">
      <c r="A43" s="5">
        <v>1</v>
      </c>
      <c r="B43" s="26" t="s">
        <v>129</v>
      </c>
      <c r="C43" s="23" t="s">
        <v>130</v>
      </c>
      <c r="D43" s="24">
        <v>186210748</v>
      </c>
      <c r="E43" s="27"/>
      <c r="F43" s="24">
        <f>D43+E43</f>
        <v>186210748</v>
      </c>
      <c r="G43" s="27">
        <v>40182389.68</v>
      </c>
      <c r="H43" s="27">
        <v>40182389.68</v>
      </c>
      <c r="I43" s="25">
        <f t="shared" si="6"/>
        <v>146028358.31999999</v>
      </c>
    </row>
    <row r="44" spans="1:9" x14ac:dyDescent="0.25">
      <c r="A44" s="5">
        <v>1</v>
      </c>
      <c r="B44" s="26" t="s">
        <v>131</v>
      </c>
      <c r="C44" s="23" t="s">
        <v>132</v>
      </c>
      <c r="D44" s="24">
        <v>0</v>
      </c>
      <c r="E44" s="27"/>
      <c r="F44" s="24">
        <f>D44+E44</f>
        <v>0</v>
      </c>
      <c r="G44" s="27">
        <v>0</v>
      </c>
      <c r="H44" s="27">
        <v>0</v>
      </c>
      <c r="I44" s="25">
        <f t="shared" si="6"/>
        <v>0</v>
      </c>
    </row>
    <row r="45" spans="1:9" x14ac:dyDescent="0.25">
      <c r="A45" s="5">
        <v>1</v>
      </c>
      <c r="B45" s="18" t="s">
        <v>133</v>
      </c>
      <c r="C45" s="19" t="s">
        <v>134</v>
      </c>
      <c r="D45" s="20">
        <f>D46</f>
        <v>236928</v>
      </c>
      <c r="E45" s="20">
        <f>SUM(E46)</f>
        <v>0</v>
      </c>
      <c r="F45" s="20">
        <f t="shared" ref="F45:F47" si="12">+D45+E45</f>
        <v>236928</v>
      </c>
      <c r="G45" s="20">
        <f>+G46</f>
        <v>246158.74</v>
      </c>
      <c r="H45" s="20">
        <f>+H46</f>
        <v>246158.74</v>
      </c>
      <c r="I45" s="21">
        <f t="shared" si="6"/>
        <v>-9230.7399999999907</v>
      </c>
    </row>
    <row r="46" spans="1:9" x14ac:dyDescent="0.25">
      <c r="A46" s="5">
        <v>1</v>
      </c>
      <c r="B46" s="11" t="s">
        <v>135</v>
      </c>
      <c r="C46" s="12" t="s">
        <v>136</v>
      </c>
      <c r="D46" s="15">
        <v>236928</v>
      </c>
      <c r="E46" s="14"/>
      <c r="F46" s="15">
        <f>D46+E46</f>
        <v>236928</v>
      </c>
      <c r="G46" s="14">
        <v>246158.74</v>
      </c>
      <c r="H46" s="14">
        <v>246158.74</v>
      </c>
      <c r="I46" s="16">
        <f t="shared" si="6"/>
        <v>-9230.7399999999907</v>
      </c>
    </row>
    <row r="47" spans="1:9" x14ac:dyDescent="0.25">
      <c r="A47" s="5">
        <v>1</v>
      </c>
      <c r="B47" s="18" t="s">
        <v>137</v>
      </c>
      <c r="C47" s="19" t="s">
        <v>138</v>
      </c>
      <c r="D47" s="20">
        <f>D48+D49+D50</f>
        <v>6999890</v>
      </c>
      <c r="E47" s="20">
        <f>SUM(E48:E50)</f>
        <v>0</v>
      </c>
      <c r="F47" s="20">
        <f t="shared" si="12"/>
        <v>6999890</v>
      </c>
      <c r="G47" s="20">
        <f>SUM(G48:G50)</f>
        <v>7933123.46</v>
      </c>
      <c r="H47" s="20">
        <f>SUM(H48:H50)</f>
        <v>7933123.46</v>
      </c>
      <c r="I47" s="29">
        <f t="shared" si="6"/>
        <v>-933233.46</v>
      </c>
    </row>
    <row r="48" spans="1:9" x14ac:dyDescent="0.25">
      <c r="A48" s="5">
        <v>1</v>
      </c>
      <c r="B48" s="11" t="s">
        <v>139</v>
      </c>
      <c r="C48" s="12" t="s">
        <v>140</v>
      </c>
      <c r="D48" s="15">
        <v>0</v>
      </c>
      <c r="E48" s="14"/>
      <c r="F48" s="15">
        <f>D48+E48</f>
        <v>0</v>
      </c>
      <c r="G48" s="14">
        <v>0</v>
      </c>
      <c r="H48" s="14">
        <v>0</v>
      </c>
      <c r="I48" s="16">
        <f t="shared" si="6"/>
        <v>0</v>
      </c>
    </row>
    <row r="49" spans="1:9" x14ac:dyDescent="0.25">
      <c r="A49" s="5">
        <v>1</v>
      </c>
      <c r="B49" s="11" t="s">
        <v>141</v>
      </c>
      <c r="C49" s="12" t="s">
        <v>142</v>
      </c>
      <c r="D49" s="15">
        <v>0</v>
      </c>
      <c r="E49" s="14"/>
      <c r="F49" s="15">
        <f t="shared" ref="F49:F50" si="13">D49+E49</f>
        <v>0</v>
      </c>
      <c r="G49" s="14">
        <v>0</v>
      </c>
      <c r="H49" s="14">
        <v>0</v>
      </c>
      <c r="I49" s="16">
        <f t="shared" si="6"/>
        <v>0</v>
      </c>
    </row>
    <row r="50" spans="1:9" x14ac:dyDescent="0.25">
      <c r="A50" s="5">
        <v>1</v>
      </c>
      <c r="B50" s="11" t="s">
        <v>143</v>
      </c>
      <c r="C50" s="12" t="s">
        <v>144</v>
      </c>
      <c r="D50" s="15">
        <v>6999890</v>
      </c>
      <c r="E50" s="14"/>
      <c r="F50" s="15">
        <f t="shared" si="13"/>
        <v>6999890</v>
      </c>
      <c r="G50" s="14">
        <v>7933123.46</v>
      </c>
      <c r="H50" s="14">
        <v>7933123.46</v>
      </c>
      <c r="I50" s="16">
        <f t="shared" si="6"/>
        <v>-933233.46</v>
      </c>
    </row>
    <row r="51" spans="1:9" ht="15.75" thickBot="1" x14ac:dyDescent="0.3">
      <c r="A51" s="5">
        <v>1</v>
      </c>
      <c r="B51" s="36" t="s">
        <v>145</v>
      </c>
      <c r="C51" s="37"/>
      <c r="D51" s="30">
        <f t="shared" ref="D51:I51" si="14">+D47+D45+D42+D33+D28+D18+D10+D4</f>
        <v>1049860000</v>
      </c>
      <c r="E51" s="30">
        <f t="shared" si="14"/>
        <v>0</v>
      </c>
      <c r="F51" s="30">
        <f t="shared" si="14"/>
        <v>1049860000</v>
      </c>
      <c r="G51" s="30">
        <f t="shared" si="14"/>
        <v>757583362.10000014</v>
      </c>
      <c r="H51" s="30">
        <f t="shared" si="14"/>
        <v>727289335.06000018</v>
      </c>
      <c r="I51" s="31">
        <f t="shared" si="14"/>
        <v>292276637.89999998</v>
      </c>
    </row>
  </sheetData>
  <mergeCells count="1">
    <mergeCell ref="B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2018-02-17T19:13:03Z</dcterms:created>
  <dcterms:modified xsi:type="dcterms:W3CDTF">2018-10-31T21:56:00Z</dcterms:modified>
</cp:coreProperties>
</file>